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 codeName="{7FF41506-D638-49D5-72EF-22EC70B826F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01 - Projekte aktuell\05 - CSA Website Work in Progress\02 - Ressourcen\02 - Excel Diagramme\"/>
    </mc:Choice>
  </mc:AlternateContent>
  <bookViews>
    <workbookView xWindow="120" yWindow="120" windowWidth="28515" windowHeight="12585"/>
  </bookViews>
  <sheets>
    <sheet name="Balkendiagramm" sheetId="1" r:id="rId1"/>
    <sheet name="Daten" sheetId="3" r:id="rId2"/>
    <sheet name="Berechnung" sheetId="2" r:id="rId3"/>
  </sheets>
  <definedNames>
    <definedName name="myColorCode">Berechnung!$M$18:$M$27</definedName>
    <definedName name="myColorScale">Berechnung!$E$11:$E$15</definedName>
  </definedNames>
  <calcPr calcId="162913"/>
</workbook>
</file>

<file path=xl/calcChain.xml><?xml version="1.0" encoding="utf-8"?>
<calcChain xmlns="http://schemas.openxmlformats.org/spreadsheetml/2006/main">
  <c r="B20" i="3" l="1"/>
  <c r="D19" i="2"/>
  <c r="D20" i="2"/>
  <c r="D21" i="2"/>
  <c r="D22" i="2"/>
  <c r="D23" i="2"/>
  <c r="D24" i="2"/>
  <c r="D25" i="2"/>
  <c r="D26" i="2"/>
  <c r="D27" i="2"/>
  <c r="D18" i="2"/>
  <c r="N20" i="3"/>
  <c r="M20" i="3"/>
  <c r="L20" i="3"/>
  <c r="K20" i="3"/>
  <c r="J20" i="3"/>
  <c r="I20" i="3"/>
  <c r="H20" i="3"/>
  <c r="G20" i="3"/>
  <c r="F20" i="3"/>
  <c r="E20" i="3"/>
  <c r="D20" i="3"/>
  <c r="C20" i="3"/>
  <c r="B30" i="3"/>
  <c r="B29" i="3"/>
  <c r="B28" i="3"/>
  <c r="B27" i="3"/>
  <c r="B26" i="3"/>
  <c r="B25" i="3"/>
  <c r="B24" i="3"/>
  <c r="B23" i="3"/>
  <c r="B22" i="3"/>
  <c r="B21" i="3"/>
  <c r="B27" i="2"/>
  <c r="B26" i="2"/>
  <c r="B25" i="2"/>
  <c r="B24" i="2"/>
  <c r="B23" i="2"/>
  <c r="B22" i="2"/>
  <c r="B21" i="2"/>
  <c r="B20" i="2"/>
  <c r="B19" i="2"/>
  <c r="B18" i="2"/>
  <c r="C27" i="2"/>
  <c r="F27" i="2" s="1"/>
  <c r="C26" i="2"/>
  <c r="F26" i="2" s="1"/>
  <c r="C25" i="2"/>
  <c r="F25" i="2" s="1"/>
  <c r="C24" i="2"/>
  <c r="F24" i="2" s="1"/>
  <c r="C23" i="2"/>
  <c r="F23" i="2" s="1"/>
  <c r="C22" i="2"/>
  <c r="F22" i="2" s="1"/>
  <c r="C21" i="2"/>
  <c r="F21" i="2" s="1"/>
  <c r="C20" i="2"/>
  <c r="F20" i="2" s="1"/>
  <c r="C19" i="2"/>
  <c r="F19" i="2" s="1"/>
  <c r="C18" i="2"/>
  <c r="F18" i="2" s="1"/>
  <c r="C4" i="1"/>
  <c r="C6" i="2" l="1"/>
  <c r="C7" i="2"/>
  <c r="C11" i="2" s="1"/>
  <c r="G18" i="1" s="1"/>
  <c r="G24" i="2"/>
  <c r="H24" i="2" s="1"/>
  <c r="G20" i="2"/>
  <c r="H20" i="2" s="1"/>
  <c r="G22" i="2"/>
  <c r="H22" i="2" s="1"/>
  <c r="G23" i="2"/>
  <c r="H23" i="2" s="1"/>
  <c r="G18" i="2"/>
  <c r="H18" i="2" s="1"/>
  <c r="G21" i="2"/>
  <c r="H21" i="2" s="1"/>
  <c r="G25" i="2"/>
  <c r="H25" i="2" s="1"/>
  <c r="G19" i="2"/>
  <c r="H19" i="2" s="1"/>
  <c r="G27" i="2"/>
  <c r="H27" i="2" s="1"/>
  <c r="G26" i="2"/>
  <c r="H26" i="2" s="1"/>
  <c r="C8" i="2" l="1"/>
  <c r="D11" i="2" s="1"/>
  <c r="G19" i="1" s="1"/>
  <c r="J27" i="2"/>
  <c r="B16" i="1" s="1"/>
  <c r="L27" i="2"/>
  <c r="K27" i="2"/>
  <c r="C16" i="1" s="1"/>
  <c r="K23" i="2"/>
  <c r="C12" i="1" s="1"/>
  <c r="J23" i="2"/>
  <c r="B12" i="1" s="1"/>
  <c r="L23" i="2"/>
  <c r="J25" i="2"/>
  <c r="B14" i="1" s="1"/>
  <c r="K25" i="2"/>
  <c r="C14" i="1" s="1"/>
  <c r="L25" i="2"/>
  <c r="L22" i="2"/>
  <c r="K22" i="2"/>
  <c r="C11" i="1" s="1"/>
  <c r="J22" i="2"/>
  <c r="B11" i="1" s="1"/>
  <c r="J19" i="2"/>
  <c r="B8" i="1" s="1"/>
  <c r="L19" i="2"/>
  <c r="K19" i="2"/>
  <c r="C8" i="1" s="1"/>
  <c r="L26" i="2"/>
  <c r="J26" i="2"/>
  <c r="B15" i="1" s="1"/>
  <c r="K26" i="2"/>
  <c r="C15" i="1" s="1"/>
  <c r="L21" i="2"/>
  <c r="K21" i="2"/>
  <c r="C10" i="1" s="1"/>
  <c r="J21" i="2"/>
  <c r="B10" i="1" s="1"/>
  <c r="L20" i="2"/>
  <c r="J20" i="2"/>
  <c r="B9" i="1" s="1"/>
  <c r="K20" i="2"/>
  <c r="C9" i="1" s="1"/>
  <c r="L18" i="2"/>
  <c r="K18" i="2"/>
  <c r="C7" i="1" s="1"/>
  <c r="J18" i="2"/>
  <c r="B7" i="1" s="1"/>
  <c r="K24" i="2"/>
  <c r="C13" i="1" s="1"/>
  <c r="J24" i="2"/>
  <c r="B13" i="1" s="1"/>
  <c r="L24" i="2"/>
  <c r="C12" i="2" l="1"/>
  <c r="I18" i="1" s="1"/>
  <c r="D10" i="1"/>
  <c r="D13" i="1"/>
  <c r="D9" i="1"/>
  <c r="D8" i="1"/>
  <c r="D11" i="1"/>
  <c r="D7" i="1"/>
  <c r="D14" i="1"/>
  <c r="D15" i="1"/>
  <c r="D12" i="1"/>
  <c r="D16" i="1"/>
  <c r="D12" i="2" l="1"/>
  <c r="I19" i="1" s="1"/>
  <c r="C13" i="2" l="1"/>
  <c r="K18" i="1" s="1"/>
  <c r="D13" i="2" l="1"/>
  <c r="C14" i="2" s="1"/>
  <c r="K19" i="1" l="1"/>
  <c r="M18" i="1"/>
  <c r="D14" i="2"/>
  <c r="C15" i="2" l="1"/>
  <c r="M20" i="2" s="1"/>
  <c r="M19" i="1"/>
  <c r="M26" i="2" l="1"/>
  <c r="M25" i="2"/>
  <c r="M27" i="2"/>
  <c r="M22" i="2"/>
  <c r="M19" i="2"/>
  <c r="M24" i="2"/>
  <c r="M23" i="2"/>
  <c r="D15" i="2"/>
  <c r="O19" i="1" s="1"/>
  <c r="O18" i="1"/>
  <c r="M18" i="2"/>
  <c r="M21" i="2"/>
</calcChain>
</file>

<file path=xl/sharedStrings.xml><?xml version="1.0" encoding="utf-8"?>
<sst xmlns="http://schemas.openxmlformats.org/spreadsheetml/2006/main" count="40" uniqueCount="34">
  <si>
    <t>#</t>
  </si>
  <si>
    <t>Position</t>
  </si>
  <si>
    <t>Balkendiagramm bedingt gefärbt nach zusätzlicher Datenreihe</t>
  </si>
  <si>
    <t>Wert (Balken)</t>
  </si>
  <si>
    <t>Wert (Farbe)</t>
  </si>
  <si>
    <t>Kategorien</t>
  </si>
  <si>
    <t>Kategorie</t>
  </si>
  <si>
    <t>Kategorie 1</t>
  </si>
  <si>
    <t>Kategorie 2</t>
  </si>
  <si>
    <t>Kategorie 3</t>
  </si>
  <si>
    <t>Kategorie 4</t>
  </si>
  <si>
    <t>Kategorie 5</t>
  </si>
  <si>
    <t>Kategorie 6</t>
  </si>
  <si>
    <t>Kategorie 7</t>
  </si>
  <si>
    <t>Kategorie 8</t>
  </si>
  <si>
    <t>Kategorie 9</t>
  </si>
  <si>
    <t>Kategorie 10</t>
  </si>
  <si>
    <t>Wert Balkenfarbe</t>
  </si>
  <si>
    <t>Wert Balkengröße</t>
  </si>
  <si>
    <t>Daten</t>
  </si>
  <si>
    <t>Auswahl Monat</t>
  </si>
  <si>
    <t>Maximum Wert</t>
  </si>
  <si>
    <t>Minimum Wert</t>
  </si>
  <si>
    <t>Schrittbreite</t>
  </si>
  <si>
    <t>Farbskala</t>
  </si>
  <si>
    <t>von</t>
  </si>
  <si>
    <t>bis</t>
  </si>
  <si>
    <t>Balkenfarbe</t>
  </si>
  <si>
    <t>Balkengröße</t>
  </si>
  <si>
    <t>Dummy</t>
  </si>
  <si>
    <t>Sortiert</t>
  </si>
  <si>
    <t>Farbcode</t>
  </si>
  <si>
    <t>Berechnungen</t>
  </si>
  <si>
    <t>www.cs-analytics.de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</si>
</sst>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8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0" fillId="0" borderId="1" xfId="0" applyFont="1" applyBorder="1"/>
    <xf numFmtId="0" fontId="2" fillId="0" borderId="0" xfId="0" applyFont="1" applyBorder="1" applyAlignment="1">
      <alignment horizontal="left" vertical="center" indent="1"/>
    </xf>
    <xf numFmtId="0" fontId="0" fillId="0" borderId="0" xfId="0" applyFont="1" applyBorder="1"/>
    <xf numFmtId="0" fontId="0" fillId="0" borderId="0" xfId="0" applyFont="1" applyAlignment="1">
      <alignment vertical="center"/>
    </xf>
    <xf numFmtId="17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Fill="1" applyBorder="1"/>
    <xf numFmtId="0" fontId="0" fillId="3" borderId="0" xfId="0" applyFont="1" applyFill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3" fontId="0" fillId="0" borderId="4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indent="1"/>
    </xf>
    <xf numFmtId="0" fontId="0" fillId="0" borderId="1" xfId="0" applyNumberFormat="1" applyFont="1" applyFill="1" applyBorder="1" applyProtection="1"/>
    <xf numFmtId="0" fontId="0" fillId="0" borderId="0" xfId="0" applyNumberFormat="1" applyFont="1" applyFill="1" applyProtection="1"/>
    <xf numFmtId="0" fontId="2" fillId="0" borderId="0" xfId="0" applyNumberFormat="1" applyFont="1" applyFill="1" applyBorder="1" applyAlignment="1" applyProtection="1">
      <alignment horizontal="left" vertical="center" indent="1"/>
    </xf>
    <xf numFmtId="0" fontId="0" fillId="0" borderId="0" xfId="0" applyNumberFormat="1" applyFont="1" applyFill="1" applyBorder="1" applyProtection="1"/>
    <xf numFmtId="0" fontId="0" fillId="0" borderId="2" xfId="0" applyNumberFormat="1" applyFont="1" applyFill="1" applyBorder="1" applyAlignment="1" applyProtection="1">
      <alignment horizontal="left" vertical="center" indent="1"/>
    </xf>
    <xf numFmtId="17" fontId="0" fillId="0" borderId="2" xfId="0" applyNumberFormat="1" applyFont="1" applyFill="1" applyBorder="1" applyAlignment="1" applyProtection="1">
      <alignment horizontal="right" vertical="center"/>
    </xf>
    <xf numFmtId="17" fontId="0" fillId="0" borderId="2" xfId="0" applyNumberFormat="1" applyFont="1" applyFill="1" applyBorder="1" applyProtection="1"/>
    <xf numFmtId="0" fontId="0" fillId="0" borderId="3" xfId="0" applyNumberFormat="1" applyFont="1" applyFill="1" applyBorder="1" applyAlignment="1" applyProtection="1">
      <alignment horizontal="left" vertical="center" indent="1"/>
    </xf>
    <xf numFmtId="3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indent="1"/>
    </xf>
    <xf numFmtId="3" fontId="0" fillId="0" borderId="4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0" fillId="0" borderId="0" xfId="0" applyNumberFormat="1" applyFont="1" applyFill="1" applyBorder="1" applyAlignment="1" applyProtection="1">
      <alignment horizontal="left" vertical="center" indent="1"/>
    </xf>
    <xf numFmtId="3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3" fontId="0" fillId="0" borderId="0" xfId="0" applyNumberFormat="1" applyFont="1" applyFill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Alignment="1" applyProtection="1">
      <alignment horizontal="left"/>
      <protection locked="0"/>
    </xf>
    <xf numFmtId="0" fontId="0" fillId="4" borderId="0" xfId="0" applyFont="1" applyFill="1" applyAlignment="1" applyProtection="1">
      <alignment horizontal="left"/>
      <protection locked="0"/>
    </xf>
    <xf numFmtId="0" fontId="0" fillId="5" borderId="0" xfId="0" applyFont="1" applyFill="1" applyAlignment="1" applyProtection="1">
      <alignment horizontal="left"/>
      <protection locked="0"/>
    </xf>
    <xf numFmtId="0" fontId="0" fillId="6" borderId="0" xfId="0" applyFont="1" applyFill="1" applyAlignment="1" applyProtection="1">
      <alignment horizontal="left"/>
      <protection locked="0"/>
    </xf>
    <xf numFmtId="0" fontId="0" fillId="7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indent="1"/>
    </xf>
    <xf numFmtId="0" fontId="0" fillId="0" borderId="5" xfId="0" applyFont="1" applyFill="1" applyBorder="1"/>
    <xf numFmtId="0" fontId="0" fillId="0" borderId="4" xfId="0" applyFont="1" applyFill="1" applyBorder="1"/>
    <xf numFmtId="0" fontId="0" fillId="0" borderId="5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2" xfId="0" applyFont="1" applyBorder="1"/>
    <xf numFmtId="0" fontId="0" fillId="0" borderId="6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/>
    <xf numFmtId="0" fontId="1" fillId="0" borderId="1" xfId="1" applyBorder="1" applyAlignment="1">
      <alignment horizontal="right" vertical="center"/>
    </xf>
    <xf numFmtId="164" fontId="4" fillId="2" borderId="0" xfId="0" applyNumberFormat="1" applyFont="1" applyFill="1" applyBorder="1" applyAlignment="1" applyProtection="1">
      <alignment horizontal="right" vertical="center" indent="1"/>
      <protection locked="0"/>
    </xf>
    <xf numFmtId="164" fontId="4" fillId="2" borderId="3" xfId="0" applyNumberFormat="1" applyFont="1" applyFill="1" applyBorder="1" applyAlignment="1" applyProtection="1">
      <alignment horizontal="left" vertical="center" indent="1"/>
      <protection locked="0"/>
    </xf>
    <xf numFmtId="164" fontId="4" fillId="2" borderId="3" xfId="0" applyNumberFormat="1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left" vertical="center" indent="1"/>
      <protection locked="0"/>
    </xf>
    <xf numFmtId="164" fontId="4" fillId="2" borderId="4" xfId="0" applyNumberFormat="1" applyFont="1" applyFill="1" applyBorder="1" applyAlignment="1" applyProtection="1">
      <alignment vertical="center"/>
      <protection locked="0"/>
    </xf>
    <xf numFmtId="164" fontId="4" fillId="2" borderId="6" xfId="0" applyNumberFormat="1" applyFont="1" applyFill="1" applyBorder="1" applyAlignment="1" applyProtection="1">
      <alignment horizontal="left" vertical="center" indent="1"/>
      <protection locked="0"/>
    </xf>
    <xf numFmtId="164" fontId="4" fillId="2" borderId="6" xfId="0" applyNumberFormat="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 applyProtection="1">
      <alignment horizontal="left" vertical="center" inden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57970073328437E-2"/>
          <c:y val="8.6044662288779536E-2"/>
          <c:w val="0.90923293163348351"/>
          <c:h val="0.87017121640720652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Berechnung!$K$17</c:f>
              <c:strCache>
                <c:ptCount val="1"/>
                <c:pt idx="0">
                  <c:v>Balkengröße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808080"/>
              </a:solidFill>
            </c:spPr>
            <c:extLst>
              <c:ext xmlns:c16="http://schemas.microsoft.com/office/drawing/2014/chart" uri="{C3380CC4-5D6E-409C-BE32-E72D297353CC}">
                <c16:uniqueId val="{00000000-A36D-40A1-960A-EE190F9A40F6}"/>
              </c:ext>
            </c:extLst>
          </c:dPt>
          <c:dPt>
            <c:idx val="1"/>
            <c:invertIfNegative val="0"/>
            <c:bubble3D val="0"/>
            <c:spPr>
              <a:solidFill>
                <a:srgbClr val="333333"/>
              </a:solidFill>
            </c:spPr>
            <c:extLst>
              <c:ext xmlns:c16="http://schemas.microsoft.com/office/drawing/2014/chart" uri="{C3380CC4-5D6E-409C-BE32-E72D297353CC}">
                <c16:uniqueId val="{00000001-A36D-40A1-960A-EE190F9A40F6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2-A36D-40A1-960A-EE190F9A40F6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3-A36D-40A1-960A-EE190F9A40F6}"/>
              </c:ext>
            </c:extLst>
          </c:dPt>
          <c:dPt>
            <c:idx val="4"/>
            <c:invertIfNegative val="0"/>
            <c:bubble3D val="0"/>
            <c:spPr>
              <a:solidFill>
                <a:srgbClr val="333333"/>
              </a:solidFill>
            </c:spPr>
            <c:extLst>
              <c:ext xmlns:c16="http://schemas.microsoft.com/office/drawing/2014/chart" uri="{C3380CC4-5D6E-409C-BE32-E72D297353CC}">
                <c16:uniqueId val="{00000004-A36D-40A1-960A-EE190F9A40F6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5-A36D-40A1-960A-EE190F9A40F6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6-A36D-40A1-960A-EE190F9A40F6}"/>
              </c:ext>
            </c:extLst>
          </c:dPt>
          <c:dPt>
            <c:idx val="7"/>
            <c:invertIfNegative val="0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7-A36D-40A1-960A-EE190F9A40F6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8-A36D-40A1-960A-EE190F9A40F6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9-A36D-40A1-960A-EE190F9A40F6}"/>
              </c:ext>
            </c:extLst>
          </c:dPt>
          <c:cat>
            <c:strRef>
              <c:f>Berechnung!$J$18:$J$27</c:f>
              <c:strCache>
                <c:ptCount val="10"/>
                <c:pt idx="0">
                  <c:v>Kategorie 2</c:v>
                </c:pt>
                <c:pt idx="1">
                  <c:v>Kategorie 3</c:v>
                </c:pt>
                <c:pt idx="2">
                  <c:v>Kategorie 8</c:v>
                </c:pt>
                <c:pt idx="3">
                  <c:v>Kategorie 1</c:v>
                </c:pt>
                <c:pt idx="4">
                  <c:v>Kategorie 5</c:v>
                </c:pt>
                <c:pt idx="5">
                  <c:v>Kategorie 10</c:v>
                </c:pt>
                <c:pt idx="6">
                  <c:v>Kategorie 9</c:v>
                </c:pt>
                <c:pt idx="7">
                  <c:v>Kategorie 4</c:v>
                </c:pt>
                <c:pt idx="8">
                  <c:v>Kategorie 7</c:v>
                </c:pt>
                <c:pt idx="9">
                  <c:v>Kategorie 6</c:v>
                </c:pt>
              </c:strCache>
            </c:strRef>
          </c:cat>
          <c:val>
            <c:numRef>
              <c:f>Berechnung!$K$18:$K$27</c:f>
              <c:numCache>
                <c:formatCode>#,##0</c:formatCode>
                <c:ptCount val="10"/>
                <c:pt idx="0">
                  <c:v>280396</c:v>
                </c:pt>
                <c:pt idx="1">
                  <c:v>252817</c:v>
                </c:pt>
                <c:pt idx="2">
                  <c:v>237708</c:v>
                </c:pt>
                <c:pt idx="3">
                  <c:v>237002</c:v>
                </c:pt>
                <c:pt idx="4">
                  <c:v>208774</c:v>
                </c:pt>
                <c:pt idx="5">
                  <c:v>180962</c:v>
                </c:pt>
                <c:pt idx="6">
                  <c:v>121718</c:v>
                </c:pt>
                <c:pt idx="7">
                  <c:v>93024</c:v>
                </c:pt>
                <c:pt idx="8">
                  <c:v>88873</c:v>
                </c:pt>
                <c:pt idx="9">
                  <c:v>57875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6D-40A1-960A-EE190F9A4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93766272"/>
        <c:axId val="1"/>
      </c:barChart>
      <c:catAx>
        <c:axId val="393766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one"/>
        <c:spPr>
          <a:noFill/>
          <a:ln>
            <a:noFill/>
          </a:ln>
        </c:spPr>
        <c:crossAx val="39376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Berechnung!$C$4" max="12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15</xdr:col>
      <xdr:colOff>0</xdr:colOff>
      <xdr:row>16</xdr:row>
      <xdr:rowOff>123825</xdr:rowOff>
    </xdr:to>
    <xdr:graphicFrame macro="">
      <xdr:nvGraphicFramePr>
        <xdr:cNvPr id="1081" name="CSA Balkendiagramm bedingt gefärbt nach zusätzlicher Datenreihe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962025</xdr:colOff>
          <xdr:row>3</xdr:row>
          <xdr:rowOff>9525</xdr:rowOff>
        </xdr:from>
        <xdr:to>
          <xdr:col>3</xdr:col>
          <xdr:colOff>304800</xdr:colOff>
          <xdr:row>4</xdr:row>
          <xdr:rowOff>0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s-analytics.de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P19"/>
  <sheetViews>
    <sheetView showGridLines="0" tabSelected="1" zoomScaleNormal="100" workbookViewId="0"/>
  </sheetViews>
  <sheetFormatPr baseColWidth="10" defaultColWidth="10.625" defaultRowHeight="15" customHeight="1" x14ac:dyDescent="0.25"/>
  <cols>
    <col min="1" max="1" width="1.75" style="2" customWidth="1"/>
    <col min="2" max="2" width="15.75" style="2" customWidth="1"/>
    <col min="3" max="4" width="12.75" style="2" customWidth="1"/>
    <col min="5" max="5" width="5.75" style="2" customWidth="1"/>
    <col min="6" max="6" width="2.75" style="2" customWidth="1"/>
    <col min="7" max="7" width="9.75" style="2" customWidth="1"/>
    <col min="8" max="8" width="2.75" style="2" customWidth="1"/>
    <col min="9" max="9" width="9.75" style="2" customWidth="1"/>
    <col min="10" max="10" width="2.75" style="2" customWidth="1"/>
    <col min="11" max="11" width="9.75" style="2" customWidth="1"/>
    <col min="12" max="12" width="2.75" style="2" customWidth="1"/>
    <col min="13" max="13" width="9.75" style="2" customWidth="1"/>
    <col min="14" max="14" width="2.75" style="2" customWidth="1"/>
    <col min="15" max="15" width="9.75" style="2" customWidth="1"/>
    <col min="16" max="16" width="1.75" style="2" customWidth="1"/>
    <col min="17" max="16384" width="10.625" style="2"/>
  </cols>
  <sheetData>
    <row r="1" spans="1:16" ht="15" customHeight="1" x14ac:dyDescent="0.25">
      <c r="A1" s="1"/>
      <c r="B1" s="1"/>
    </row>
    <row r="2" spans="1:16" ht="30" customHeight="1" thickBot="1" x14ac:dyDescent="0.3">
      <c r="A2" s="1"/>
      <c r="B2" s="46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6" t="s">
        <v>33</v>
      </c>
    </row>
    <row r="3" spans="1:16" ht="15" customHeight="1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0.100000000000001" customHeight="1" x14ac:dyDescent="0.25">
      <c r="B4" s="6" t="s">
        <v>20</v>
      </c>
      <c r="C4" s="7">
        <f>INDEX(Daten!$C$6:$N$6,1,Berechnung!$C$4)</f>
        <v>42370</v>
      </c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0.100000000000001" customHeight="1" x14ac:dyDescent="0.25">
      <c r="B6" s="8" t="s">
        <v>5</v>
      </c>
      <c r="C6" s="9" t="s">
        <v>3</v>
      </c>
      <c r="D6" s="9" t="s">
        <v>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6" ht="20.100000000000001" customHeight="1" x14ac:dyDescent="0.25">
      <c r="B7" s="49" t="str">
        <f>Berechnung!J18</f>
        <v>Kategorie 2</v>
      </c>
      <c r="C7" s="50">
        <f>Berechnung!K18</f>
        <v>280396</v>
      </c>
      <c r="D7" s="50">
        <f>Berechnung!L18</f>
        <v>614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10"/>
    </row>
    <row r="8" spans="1:16" ht="20.100000000000001" customHeight="1" x14ac:dyDescent="0.25">
      <c r="B8" s="51" t="str">
        <f>Berechnung!J19</f>
        <v>Kategorie 3</v>
      </c>
      <c r="C8" s="17">
        <f>Berechnung!K19</f>
        <v>252817</v>
      </c>
      <c r="D8" s="17">
        <f>Berechnung!L19</f>
        <v>959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10"/>
    </row>
    <row r="9" spans="1:16" ht="20.100000000000001" customHeight="1" x14ac:dyDescent="0.25">
      <c r="B9" s="51" t="str">
        <f>Berechnung!J20</f>
        <v>Kategorie 8</v>
      </c>
      <c r="C9" s="17">
        <f>Berechnung!K20</f>
        <v>237708</v>
      </c>
      <c r="D9" s="17">
        <f>Berechnung!L20</f>
        <v>334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0"/>
    </row>
    <row r="10" spans="1:16" ht="20.100000000000001" customHeight="1" x14ac:dyDescent="0.25">
      <c r="B10" s="51" t="str">
        <f>Berechnung!J21</f>
        <v>Kategorie 1</v>
      </c>
      <c r="C10" s="17">
        <f>Berechnung!K21</f>
        <v>237002</v>
      </c>
      <c r="D10" s="17">
        <f>Berechnung!L21</f>
        <v>37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10"/>
    </row>
    <row r="11" spans="1:16" ht="20.100000000000001" customHeight="1" x14ac:dyDescent="0.25">
      <c r="B11" s="51" t="str">
        <f>Berechnung!J22</f>
        <v>Kategorie 5</v>
      </c>
      <c r="C11" s="17">
        <f>Berechnung!K22</f>
        <v>208774</v>
      </c>
      <c r="D11" s="17">
        <f>Berechnung!L22</f>
        <v>962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10"/>
    </row>
    <row r="12" spans="1:16" ht="20.100000000000001" customHeight="1" x14ac:dyDescent="0.25">
      <c r="B12" s="51" t="str">
        <f>Berechnung!J23</f>
        <v>Kategorie 10</v>
      </c>
      <c r="C12" s="17">
        <f>Berechnung!K23</f>
        <v>180962</v>
      </c>
      <c r="D12" s="17">
        <f>Berechnung!L23</f>
        <v>350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10"/>
    </row>
    <row r="13" spans="1:16" ht="20.100000000000001" customHeight="1" x14ac:dyDescent="0.25">
      <c r="B13" s="51" t="str">
        <f>Berechnung!J24</f>
        <v>Kategorie 9</v>
      </c>
      <c r="C13" s="17">
        <f>Berechnung!K24</f>
        <v>121718</v>
      </c>
      <c r="D13" s="17">
        <f>Berechnung!L24</f>
        <v>343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0"/>
    </row>
    <row r="14" spans="1:16" ht="20.100000000000001" customHeight="1" x14ac:dyDescent="0.25">
      <c r="B14" s="51" t="str">
        <f>Berechnung!J25</f>
        <v>Kategorie 4</v>
      </c>
      <c r="C14" s="17">
        <f>Berechnung!K25</f>
        <v>93024</v>
      </c>
      <c r="D14" s="17">
        <f>Berechnung!L25</f>
        <v>421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10"/>
    </row>
    <row r="15" spans="1:16" ht="20.100000000000001" customHeight="1" x14ac:dyDescent="0.25">
      <c r="B15" s="51" t="str">
        <f>Berechnung!J26</f>
        <v>Kategorie 7</v>
      </c>
      <c r="C15" s="17">
        <f>Berechnung!K26</f>
        <v>88873</v>
      </c>
      <c r="D15" s="17">
        <f>Berechnung!L26</f>
        <v>74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0"/>
    </row>
    <row r="16" spans="1:16" ht="20.100000000000001" customHeight="1" x14ac:dyDescent="0.25">
      <c r="B16" s="53" t="str">
        <f>Berechnung!J27</f>
        <v>Kategorie 6</v>
      </c>
      <c r="C16" s="54">
        <f>Berechnung!K27</f>
        <v>57875</v>
      </c>
      <c r="D16" s="54">
        <f>Berechnung!L27</f>
        <v>230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10"/>
    </row>
    <row r="18" spans="6:15" ht="15" customHeight="1" x14ac:dyDescent="0.25">
      <c r="F18" s="11"/>
      <c r="G18" s="12">
        <f>Berechnung!C11</f>
        <v>0</v>
      </c>
      <c r="H18" s="13"/>
      <c r="I18" s="12">
        <f>Berechnung!C12</f>
        <v>200</v>
      </c>
      <c r="J18" s="14"/>
      <c r="K18" s="12">
        <f>Berechnung!C13</f>
        <v>400</v>
      </c>
      <c r="L18" s="15"/>
      <c r="M18" s="12">
        <f>Berechnung!C14</f>
        <v>600</v>
      </c>
      <c r="N18" s="16"/>
      <c r="O18" s="12">
        <f>Berechnung!C15</f>
        <v>800</v>
      </c>
    </row>
    <row r="19" spans="6:15" ht="15" customHeight="1" x14ac:dyDescent="0.25">
      <c r="F19" s="11"/>
      <c r="G19" s="12">
        <f>Berechnung!D11</f>
        <v>200</v>
      </c>
      <c r="H19" s="13"/>
      <c r="I19" s="12">
        <f>Berechnung!D12</f>
        <v>400</v>
      </c>
      <c r="J19" s="14"/>
      <c r="K19" s="12">
        <f>Berechnung!D13</f>
        <v>600</v>
      </c>
      <c r="L19" s="15"/>
      <c r="M19" s="12">
        <f>Berechnung!D14</f>
        <v>800</v>
      </c>
      <c r="N19" s="16"/>
      <c r="O19" s="12">
        <f>Berechnung!D15</f>
        <v>1000</v>
      </c>
    </row>
  </sheetData>
  <hyperlinks>
    <hyperlink ref="O2" r:id="rId1"/>
  </hyperlinks>
  <pageMargins left="0.70866141732283472" right="0.70866141732283472" top="0.78740157480314965" bottom="0.78740157480314965" header="0.31496062992125984" footer="0.31496062992125984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pinner">
              <controlPr defaultSize="0" autoPict="0" macro="[0]!ColorBarChart">
                <anchor moveWithCells="1" sizeWithCells="1">
                  <from>
                    <xdr:col>2</xdr:col>
                    <xdr:colOff>962025</xdr:colOff>
                    <xdr:row>3</xdr:row>
                    <xdr:rowOff>9525</xdr:rowOff>
                  </from>
                  <to>
                    <xdr:col>3</xdr:col>
                    <xdr:colOff>304800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B2:N30"/>
  <sheetViews>
    <sheetView showGridLines="0" workbookViewId="0"/>
  </sheetViews>
  <sheetFormatPr baseColWidth="10" defaultColWidth="10.75" defaultRowHeight="15" customHeight="1" x14ac:dyDescent="0.25"/>
  <cols>
    <col min="1" max="1" width="1.75" style="20" customWidth="1"/>
    <col min="2" max="2" width="20.75" style="20" customWidth="1"/>
    <col min="3" max="14" width="10.75" style="20"/>
    <col min="15" max="15" width="1.75" style="20" customWidth="1"/>
    <col min="16" max="16384" width="10.75" style="20"/>
  </cols>
  <sheetData>
    <row r="2" spans="2:14" ht="30" customHeight="1" thickBot="1" x14ac:dyDescent="0.3"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ht="15" customHeight="1" x14ac:dyDescent="0.25">
      <c r="B3" s="21"/>
      <c r="C3" s="22"/>
      <c r="D3" s="22"/>
      <c r="E3" s="22"/>
      <c r="F3" s="22"/>
      <c r="G3" s="22"/>
      <c r="H3" s="22"/>
      <c r="I3" s="22"/>
      <c r="J3" s="22"/>
    </row>
    <row r="4" spans="2:14" ht="15" customHeight="1" x14ac:dyDescent="0.25">
      <c r="B4" s="21" t="s">
        <v>18</v>
      </c>
      <c r="C4" s="22"/>
      <c r="D4" s="22"/>
      <c r="E4" s="22"/>
      <c r="F4" s="22"/>
      <c r="G4" s="22"/>
      <c r="H4" s="22"/>
      <c r="I4" s="22"/>
      <c r="J4" s="22"/>
    </row>
    <row r="5" spans="2:14" ht="15" customHeight="1" x14ac:dyDescent="0.25">
      <c r="B5" s="21"/>
      <c r="C5" s="22"/>
      <c r="D5" s="22"/>
      <c r="E5" s="22"/>
      <c r="F5" s="22"/>
      <c r="G5" s="22"/>
      <c r="H5" s="22"/>
      <c r="I5" s="22"/>
      <c r="J5" s="22"/>
    </row>
    <row r="6" spans="2:14" ht="15" customHeight="1" x14ac:dyDescent="0.25">
      <c r="B6" s="23" t="s">
        <v>5</v>
      </c>
      <c r="C6" s="24">
        <v>42370</v>
      </c>
      <c r="D6" s="25">
        <v>42401</v>
      </c>
      <c r="E6" s="24">
        <v>42430</v>
      </c>
      <c r="F6" s="25">
        <v>42461</v>
      </c>
      <c r="G6" s="24">
        <v>42491</v>
      </c>
      <c r="H6" s="25">
        <v>42522</v>
      </c>
      <c r="I6" s="24">
        <v>42552</v>
      </c>
      <c r="J6" s="25">
        <v>42583</v>
      </c>
      <c r="K6" s="24">
        <v>42614</v>
      </c>
      <c r="L6" s="25">
        <v>42644</v>
      </c>
      <c r="M6" s="24">
        <v>42675</v>
      </c>
      <c r="N6" s="25">
        <v>42705</v>
      </c>
    </row>
    <row r="7" spans="2:14" ht="15" customHeight="1" x14ac:dyDescent="0.25">
      <c r="B7" s="58" t="s">
        <v>7</v>
      </c>
      <c r="C7" s="59">
        <v>237002</v>
      </c>
      <c r="D7" s="59">
        <v>66174</v>
      </c>
      <c r="E7" s="59">
        <v>214451</v>
      </c>
      <c r="F7" s="59">
        <v>192499</v>
      </c>
      <c r="G7" s="59">
        <v>65037</v>
      </c>
      <c r="H7" s="59">
        <v>238893</v>
      </c>
      <c r="I7" s="59">
        <v>137113</v>
      </c>
      <c r="J7" s="59">
        <v>131645</v>
      </c>
      <c r="K7" s="59">
        <v>300274</v>
      </c>
      <c r="L7" s="59">
        <v>124444</v>
      </c>
      <c r="M7" s="59">
        <v>144275</v>
      </c>
      <c r="N7" s="59">
        <v>51539</v>
      </c>
    </row>
    <row r="8" spans="2:14" ht="15" customHeight="1" x14ac:dyDescent="0.25">
      <c r="B8" s="60" t="s">
        <v>8</v>
      </c>
      <c r="C8" s="61">
        <v>280396</v>
      </c>
      <c r="D8" s="61">
        <v>146001</v>
      </c>
      <c r="E8" s="61">
        <v>302900</v>
      </c>
      <c r="F8" s="61">
        <v>111330</v>
      </c>
      <c r="G8" s="61">
        <v>149061</v>
      </c>
      <c r="H8" s="61">
        <v>170990</v>
      </c>
      <c r="I8" s="61">
        <v>102660</v>
      </c>
      <c r="J8" s="61">
        <v>235213</v>
      </c>
      <c r="K8" s="61">
        <v>275347</v>
      </c>
      <c r="L8" s="61">
        <v>326476</v>
      </c>
      <c r="M8" s="61">
        <v>157191</v>
      </c>
      <c r="N8" s="61">
        <v>122072</v>
      </c>
    </row>
    <row r="9" spans="2:14" ht="15" customHeight="1" x14ac:dyDescent="0.25">
      <c r="B9" s="60" t="s">
        <v>9</v>
      </c>
      <c r="C9" s="61">
        <v>252817</v>
      </c>
      <c r="D9" s="61">
        <v>170576</v>
      </c>
      <c r="E9" s="61">
        <v>174600</v>
      </c>
      <c r="F9" s="61">
        <v>345076</v>
      </c>
      <c r="G9" s="61">
        <v>271326</v>
      </c>
      <c r="H9" s="61">
        <v>185643</v>
      </c>
      <c r="I9" s="61">
        <v>55483</v>
      </c>
      <c r="J9" s="61">
        <v>127227</v>
      </c>
      <c r="K9" s="61">
        <v>53448</v>
      </c>
      <c r="L9" s="61">
        <v>94106</v>
      </c>
      <c r="M9" s="61">
        <v>287236</v>
      </c>
      <c r="N9" s="61">
        <v>333006</v>
      </c>
    </row>
    <row r="10" spans="2:14" ht="15" customHeight="1" x14ac:dyDescent="0.25">
      <c r="B10" s="60" t="s">
        <v>10</v>
      </c>
      <c r="C10" s="61">
        <v>93024</v>
      </c>
      <c r="D10" s="61">
        <v>71756</v>
      </c>
      <c r="E10" s="61">
        <v>201291</v>
      </c>
      <c r="F10" s="61">
        <v>94664</v>
      </c>
      <c r="G10" s="61">
        <v>237472</v>
      </c>
      <c r="H10" s="61">
        <v>203231</v>
      </c>
      <c r="I10" s="61">
        <v>348236</v>
      </c>
      <c r="J10" s="61">
        <v>230829</v>
      </c>
      <c r="K10" s="61">
        <v>181148</v>
      </c>
      <c r="L10" s="61">
        <v>276863</v>
      </c>
      <c r="M10" s="61">
        <v>178629</v>
      </c>
      <c r="N10" s="61">
        <v>168656</v>
      </c>
    </row>
    <row r="11" spans="2:14" ht="15" customHeight="1" x14ac:dyDescent="0.25">
      <c r="B11" s="60" t="s">
        <v>11</v>
      </c>
      <c r="C11" s="61">
        <v>208774</v>
      </c>
      <c r="D11" s="61">
        <v>136747</v>
      </c>
      <c r="E11" s="61">
        <v>276423</v>
      </c>
      <c r="F11" s="61">
        <v>306878</v>
      </c>
      <c r="G11" s="61">
        <v>232945</v>
      </c>
      <c r="H11" s="61">
        <v>313815</v>
      </c>
      <c r="I11" s="61">
        <v>287010</v>
      </c>
      <c r="J11" s="61">
        <v>129935</v>
      </c>
      <c r="K11" s="61">
        <v>280993</v>
      </c>
      <c r="L11" s="61">
        <v>192997</v>
      </c>
      <c r="M11" s="61">
        <v>286909</v>
      </c>
      <c r="N11" s="61">
        <v>332668</v>
      </c>
    </row>
    <row r="12" spans="2:14" ht="15" customHeight="1" x14ac:dyDescent="0.25">
      <c r="B12" s="60" t="s">
        <v>12</v>
      </c>
      <c r="C12" s="61">
        <v>57875</v>
      </c>
      <c r="D12" s="61">
        <v>282867</v>
      </c>
      <c r="E12" s="61">
        <v>150490</v>
      </c>
      <c r="F12" s="61">
        <v>234792</v>
      </c>
      <c r="G12" s="61">
        <v>290679</v>
      </c>
      <c r="H12" s="61">
        <v>235616</v>
      </c>
      <c r="I12" s="61">
        <v>147231</v>
      </c>
      <c r="J12" s="61">
        <v>139097</v>
      </c>
      <c r="K12" s="61">
        <v>90336</v>
      </c>
      <c r="L12" s="61">
        <v>65557</v>
      </c>
      <c r="M12" s="61">
        <v>301211</v>
      </c>
      <c r="N12" s="61">
        <v>176496</v>
      </c>
    </row>
    <row r="13" spans="2:14" ht="15" customHeight="1" x14ac:dyDescent="0.25">
      <c r="B13" s="60" t="s">
        <v>13</v>
      </c>
      <c r="C13" s="61">
        <v>88873</v>
      </c>
      <c r="D13" s="61">
        <v>231275</v>
      </c>
      <c r="E13" s="61">
        <v>106199</v>
      </c>
      <c r="F13" s="61">
        <v>138503</v>
      </c>
      <c r="G13" s="61">
        <v>283904</v>
      </c>
      <c r="H13" s="61">
        <v>320790</v>
      </c>
      <c r="I13" s="61">
        <v>145108</v>
      </c>
      <c r="J13" s="61">
        <v>55113</v>
      </c>
      <c r="K13" s="61">
        <v>117098</v>
      </c>
      <c r="L13" s="61">
        <v>165706</v>
      </c>
      <c r="M13" s="61">
        <v>121560</v>
      </c>
      <c r="N13" s="61">
        <v>168138</v>
      </c>
    </row>
    <row r="14" spans="2:14" ht="15" customHeight="1" x14ac:dyDescent="0.25">
      <c r="B14" s="60" t="s">
        <v>14</v>
      </c>
      <c r="C14" s="61">
        <v>237708</v>
      </c>
      <c r="D14" s="61">
        <v>77431</v>
      </c>
      <c r="E14" s="61">
        <v>151653</v>
      </c>
      <c r="F14" s="61">
        <v>117600</v>
      </c>
      <c r="G14" s="61">
        <v>165629</v>
      </c>
      <c r="H14" s="61">
        <v>118516</v>
      </c>
      <c r="I14" s="61">
        <v>305083</v>
      </c>
      <c r="J14" s="61">
        <v>177873</v>
      </c>
      <c r="K14" s="61">
        <v>285522</v>
      </c>
      <c r="L14" s="61">
        <v>322271</v>
      </c>
      <c r="M14" s="61">
        <v>152401</v>
      </c>
      <c r="N14" s="61">
        <v>131681</v>
      </c>
    </row>
    <row r="15" spans="2:14" ht="15" customHeight="1" x14ac:dyDescent="0.25">
      <c r="B15" s="60" t="s">
        <v>15</v>
      </c>
      <c r="C15" s="61">
        <v>121718</v>
      </c>
      <c r="D15" s="61">
        <v>66192</v>
      </c>
      <c r="E15" s="61">
        <v>68037</v>
      </c>
      <c r="F15" s="61">
        <v>73287</v>
      </c>
      <c r="G15" s="61">
        <v>105549</v>
      </c>
      <c r="H15" s="61">
        <v>93364</v>
      </c>
      <c r="I15" s="61">
        <v>264274</v>
      </c>
      <c r="J15" s="61">
        <v>161392</v>
      </c>
      <c r="K15" s="61">
        <v>121933</v>
      </c>
      <c r="L15" s="61">
        <v>319307</v>
      </c>
      <c r="M15" s="61">
        <v>194000</v>
      </c>
      <c r="N15" s="61">
        <v>334108</v>
      </c>
    </row>
    <row r="16" spans="2:14" ht="15" customHeight="1" x14ac:dyDescent="0.25">
      <c r="B16" s="62" t="s">
        <v>16</v>
      </c>
      <c r="C16" s="63">
        <v>180962</v>
      </c>
      <c r="D16" s="63">
        <v>153266</v>
      </c>
      <c r="E16" s="63">
        <v>172191</v>
      </c>
      <c r="F16" s="63">
        <v>193026</v>
      </c>
      <c r="G16" s="63">
        <v>254851</v>
      </c>
      <c r="H16" s="63">
        <v>244775</v>
      </c>
      <c r="I16" s="63">
        <v>283064</v>
      </c>
      <c r="J16" s="63">
        <v>151712</v>
      </c>
      <c r="K16" s="63">
        <v>280351</v>
      </c>
      <c r="L16" s="63">
        <v>339995</v>
      </c>
      <c r="M16" s="63">
        <v>55451</v>
      </c>
      <c r="N16" s="63">
        <v>333719</v>
      </c>
    </row>
    <row r="18" spans="2:14" ht="15" customHeight="1" x14ac:dyDescent="0.25">
      <c r="B18" s="21" t="s">
        <v>17</v>
      </c>
      <c r="C18" s="22"/>
      <c r="D18" s="22"/>
      <c r="E18" s="22"/>
      <c r="F18" s="22"/>
      <c r="G18" s="22"/>
      <c r="H18" s="22"/>
      <c r="I18" s="22"/>
      <c r="J18" s="22"/>
    </row>
    <row r="19" spans="2:14" ht="15" customHeight="1" x14ac:dyDescent="0.25">
      <c r="B19" s="21"/>
      <c r="C19" s="22"/>
      <c r="D19" s="22"/>
      <c r="E19" s="22"/>
      <c r="F19" s="22"/>
      <c r="G19" s="22"/>
      <c r="H19" s="22"/>
      <c r="I19" s="22"/>
      <c r="J19" s="22"/>
    </row>
    <row r="20" spans="2:14" ht="15" customHeight="1" x14ac:dyDescent="0.25">
      <c r="B20" s="23" t="str">
        <f>B6</f>
        <v>Kategorien</v>
      </c>
      <c r="C20" s="24">
        <f>C6</f>
        <v>42370</v>
      </c>
      <c r="D20" s="24">
        <f t="shared" ref="D20:N20" si="0">D6</f>
        <v>42401</v>
      </c>
      <c r="E20" s="24">
        <f t="shared" si="0"/>
        <v>42430</v>
      </c>
      <c r="F20" s="24">
        <f t="shared" si="0"/>
        <v>42461</v>
      </c>
      <c r="G20" s="24">
        <f t="shared" si="0"/>
        <v>42491</v>
      </c>
      <c r="H20" s="24">
        <f t="shared" si="0"/>
        <v>42522</v>
      </c>
      <c r="I20" s="24">
        <f t="shared" si="0"/>
        <v>42552</v>
      </c>
      <c r="J20" s="24">
        <f t="shared" si="0"/>
        <v>42583</v>
      </c>
      <c r="K20" s="24">
        <f t="shared" si="0"/>
        <v>42614</v>
      </c>
      <c r="L20" s="24">
        <f t="shared" si="0"/>
        <v>42644</v>
      </c>
      <c r="M20" s="24">
        <f t="shared" si="0"/>
        <v>42675</v>
      </c>
      <c r="N20" s="24">
        <f t="shared" si="0"/>
        <v>42705</v>
      </c>
    </row>
    <row r="21" spans="2:14" ht="15" customHeight="1" x14ac:dyDescent="0.25">
      <c r="B21" s="26" t="str">
        <f t="shared" ref="B21:B30" si="1">B7</f>
        <v>Kategorie 1</v>
      </c>
      <c r="C21" s="59">
        <v>37</v>
      </c>
      <c r="D21" s="59">
        <v>564</v>
      </c>
      <c r="E21" s="59">
        <v>405</v>
      </c>
      <c r="F21" s="59">
        <v>913</v>
      </c>
      <c r="G21" s="59">
        <v>277</v>
      </c>
      <c r="H21" s="59">
        <v>141</v>
      </c>
      <c r="I21" s="59">
        <v>548</v>
      </c>
      <c r="J21" s="59">
        <v>344</v>
      </c>
      <c r="K21" s="59">
        <v>394</v>
      </c>
      <c r="L21" s="59">
        <v>838</v>
      </c>
      <c r="M21" s="59">
        <v>263</v>
      </c>
      <c r="N21" s="59">
        <v>268</v>
      </c>
    </row>
    <row r="22" spans="2:14" ht="15" customHeight="1" x14ac:dyDescent="0.25">
      <c r="B22" s="28" t="str">
        <f t="shared" si="1"/>
        <v>Kategorie 2</v>
      </c>
      <c r="C22" s="61">
        <v>614</v>
      </c>
      <c r="D22" s="61">
        <v>24</v>
      </c>
      <c r="E22" s="61">
        <v>369</v>
      </c>
      <c r="F22" s="61">
        <v>242</v>
      </c>
      <c r="G22" s="61">
        <v>724</v>
      </c>
      <c r="H22" s="61">
        <v>569</v>
      </c>
      <c r="I22" s="61">
        <v>332</v>
      </c>
      <c r="J22" s="61">
        <v>997</v>
      </c>
      <c r="K22" s="61">
        <v>181</v>
      </c>
      <c r="L22" s="61">
        <v>547</v>
      </c>
      <c r="M22" s="61">
        <v>539</v>
      </c>
      <c r="N22" s="61">
        <v>75</v>
      </c>
    </row>
    <row r="23" spans="2:14" ht="15" customHeight="1" x14ac:dyDescent="0.25">
      <c r="B23" s="28" t="str">
        <f t="shared" si="1"/>
        <v>Kategorie 3</v>
      </c>
      <c r="C23" s="61">
        <v>959</v>
      </c>
      <c r="D23" s="61">
        <v>85</v>
      </c>
      <c r="E23" s="61">
        <v>815</v>
      </c>
      <c r="F23" s="61">
        <v>274</v>
      </c>
      <c r="G23" s="61">
        <v>339</v>
      </c>
      <c r="H23" s="61">
        <v>594</v>
      </c>
      <c r="I23" s="61">
        <v>56</v>
      </c>
      <c r="J23" s="61">
        <v>187</v>
      </c>
      <c r="K23" s="61">
        <v>433</v>
      </c>
      <c r="L23" s="61">
        <v>827</v>
      </c>
      <c r="M23" s="61">
        <v>436</v>
      </c>
      <c r="N23" s="61">
        <v>335</v>
      </c>
    </row>
    <row r="24" spans="2:14" ht="15" customHeight="1" x14ac:dyDescent="0.25">
      <c r="B24" s="28" t="str">
        <f t="shared" si="1"/>
        <v>Kategorie 4</v>
      </c>
      <c r="C24" s="61">
        <v>421</v>
      </c>
      <c r="D24" s="61">
        <v>338</v>
      </c>
      <c r="E24" s="61">
        <v>930</v>
      </c>
      <c r="F24" s="61">
        <v>911</v>
      </c>
      <c r="G24" s="61">
        <v>151</v>
      </c>
      <c r="H24" s="61">
        <v>373</v>
      </c>
      <c r="I24" s="61">
        <v>273</v>
      </c>
      <c r="J24" s="61">
        <v>165</v>
      </c>
      <c r="K24" s="61">
        <v>367</v>
      </c>
      <c r="L24" s="61">
        <v>325</v>
      </c>
      <c r="M24" s="61">
        <v>54</v>
      </c>
      <c r="N24" s="61">
        <v>619</v>
      </c>
    </row>
    <row r="25" spans="2:14" ht="15" customHeight="1" x14ac:dyDescent="0.25">
      <c r="B25" s="28" t="str">
        <f t="shared" si="1"/>
        <v>Kategorie 5</v>
      </c>
      <c r="C25" s="61">
        <v>962</v>
      </c>
      <c r="D25" s="61">
        <v>404</v>
      </c>
      <c r="E25" s="61">
        <v>931</v>
      </c>
      <c r="F25" s="61">
        <v>825</v>
      </c>
      <c r="G25" s="61">
        <v>870</v>
      </c>
      <c r="H25" s="61">
        <v>157</v>
      </c>
      <c r="I25" s="61">
        <v>249</v>
      </c>
      <c r="J25" s="61">
        <v>557</v>
      </c>
      <c r="K25" s="61">
        <v>674</v>
      </c>
      <c r="L25" s="61">
        <v>470</v>
      </c>
      <c r="M25" s="61">
        <v>174</v>
      </c>
      <c r="N25" s="61">
        <v>910</v>
      </c>
    </row>
    <row r="26" spans="2:14" ht="15" customHeight="1" x14ac:dyDescent="0.25">
      <c r="B26" s="28" t="str">
        <f t="shared" si="1"/>
        <v>Kategorie 6</v>
      </c>
      <c r="C26" s="61">
        <v>230</v>
      </c>
      <c r="D26" s="61">
        <v>793</v>
      </c>
      <c r="E26" s="61">
        <v>349</v>
      </c>
      <c r="F26" s="61">
        <v>102</v>
      </c>
      <c r="G26" s="61">
        <v>111</v>
      </c>
      <c r="H26" s="61">
        <v>802</v>
      </c>
      <c r="I26" s="61">
        <v>146</v>
      </c>
      <c r="J26" s="61">
        <v>542</v>
      </c>
      <c r="K26" s="61">
        <v>744</v>
      </c>
      <c r="L26" s="61">
        <v>737</v>
      </c>
      <c r="M26" s="61">
        <v>931</v>
      </c>
      <c r="N26" s="61">
        <v>688</v>
      </c>
    </row>
    <row r="27" spans="2:14" ht="15" customHeight="1" x14ac:dyDescent="0.25">
      <c r="B27" s="28" t="str">
        <f t="shared" si="1"/>
        <v>Kategorie 7</v>
      </c>
      <c r="C27" s="61">
        <v>74</v>
      </c>
      <c r="D27" s="61">
        <v>167</v>
      </c>
      <c r="E27" s="61">
        <v>521</v>
      </c>
      <c r="F27" s="61">
        <v>1000</v>
      </c>
      <c r="G27" s="61">
        <v>171</v>
      </c>
      <c r="H27" s="61">
        <v>483</v>
      </c>
      <c r="I27" s="61">
        <v>225</v>
      </c>
      <c r="J27" s="61">
        <v>519</v>
      </c>
      <c r="K27" s="61">
        <v>629</v>
      </c>
      <c r="L27" s="61">
        <v>478</v>
      </c>
      <c r="M27" s="61">
        <v>96</v>
      </c>
      <c r="N27" s="61">
        <v>313</v>
      </c>
    </row>
    <row r="28" spans="2:14" ht="15" customHeight="1" x14ac:dyDescent="0.25">
      <c r="B28" s="28" t="str">
        <f t="shared" si="1"/>
        <v>Kategorie 8</v>
      </c>
      <c r="C28" s="61">
        <v>334</v>
      </c>
      <c r="D28" s="61">
        <v>451</v>
      </c>
      <c r="E28" s="61">
        <v>849</v>
      </c>
      <c r="F28" s="61">
        <v>153</v>
      </c>
      <c r="G28" s="61">
        <v>612</v>
      </c>
      <c r="H28" s="61">
        <v>807</v>
      </c>
      <c r="I28" s="61">
        <v>138</v>
      </c>
      <c r="J28" s="61">
        <v>542</v>
      </c>
      <c r="K28" s="61">
        <v>117</v>
      </c>
      <c r="L28" s="61">
        <v>193</v>
      </c>
      <c r="M28" s="61">
        <v>983</v>
      </c>
      <c r="N28" s="61">
        <v>756</v>
      </c>
    </row>
    <row r="29" spans="2:14" ht="15" customHeight="1" x14ac:dyDescent="0.25">
      <c r="B29" s="28" t="str">
        <f t="shared" si="1"/>
        <v>Kategorie 9</v>
      </c>
      <c r="C29" s="61">
        <v>343</v>
      </c>
      <c r="D29" s="61">
        <v>332</v>
      </c>
      <c r="E29" s="61">
        <v>951</v>
      </c>
      <c r="F29" s="61">
        <v>44</v>
      </c>
      <c r="G29" s="61">
        <v>981</v>
      </c>
      <c r="H29" s="61">
        <v>823</v>
      </c>
      <c r="I29" s="61">
        <v>174</v>
      </c>
      <c r="J29" s="61">
        <v>28</v>
      </c>
      <c r="K29" s="61">
        <v>385</v>
      </c>
      <c r="L29" s="61">
        <v>708</v>
      </c>
      <c r="M29" s="61">
        <v>963</v>
      </c>
      <c r="N29" s="61">
        <v>524</v>
      </c>
    </row>
    <row r="30" spans="2:14" ht="15" customHeight="1" x14ac:dyDescent="0.25">
      <c r="B30" s="64" t="str">
        <f t="shared" si="1"/>
        <v>Kategorie 10</v>
      </c>
      <c r="C30" s="63">
        <v>350</v>
      </c>
      <c r="D30" s="63">
        <v>781</v>
      </c>
      <c r="E30" s="63">
        <v>728</v>
      </c>
      <c r="F30" s="63">
        <v>833</v>
      </c>
      <c r="G30" s="63">
        <v>460</v>
      </c>
      <c r="H30" s="63">
        <v>305</v>
      </c>
      <c r="I30" s="63">
        <v>126</v>
      </c>
      <c r="J30" s="63">
        <v>516</v>
      </c>
      <c r="K30" s="63">
        <v>173</v>
      </c>
      <c r="L30" s="63">
        <v>399</v>
      </c>
      <c r="M30" s="63">
        <v>331</v>
      </c>
      <c r="N30" s="63">
        <v>840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2:M27"/>
  <sheetViews>
    <sheetView showGridLines="0" workbookViewId="0"/>
  </sheetViews>
  <sheetFormatPr baseColWidth="10" defaultColWidth="10.625" defaultRowHeight="15" customHeight="1" x14ac:dyDescent="0.25"/>
  <cols>
    <col min="1" max="1" width="1.75" style="20" customWidth="1"/>
    <col min="2" max="2" width="20.75" style="20" customWidth="1"/>
    <col min="3" max="8" width="10.75" style="20" customWidth="1"/>
    <col min="9" max="9" width="1.75" style="20" customWidth="1"/>
    <col min="10" max="10" width="20.75" style="20" customWidth="1"/>
    <col min="11" max="13" width="10.75" style="20" customWidth="1"/>
    <col min="14" max="16384" width="10.625" style="20"/>
  </cols>
  <sheetData>
    <row r="2" spans="2:13" ht="30" customHeight="1" thickBot="1" x14ac:dyDescent="0.3">
      <c r="B2" s="18" t="s">
        <v>32</v>
      </c>
      <c r="C2" s="30"/>
      <c r="D2" s="30"/>
      <c r="E2" s="30"/>
      <c r="F2" s="30"/>
      <c r="G2" s="30"/>
      <c r="H2" s="30"/>
      <c r="I2" s="30"/>
      <c r="J2" s="30"/>
      <c r="K2" s="19"/>
      <c r="L2" s="19"/>
      <c r="M2" s="19"/>
    </row>
    <row r="3" spans="2:13" ht="15" customHeight="1" x14ac:dyDescent="0.25">
      <c r="B3" s="21"/>
      <c r="C3" s="21"/>
      <c r="D3" s="21"/>
      <c r="E3" s="21"/>
      <c r="F3" s="21"/>
      <c r="G3" s="21"/>
      <c r="H3" s="21"/>
      <c r="I3" s="21"/>
      <c r="J3" s="21"/>
      <c r="K3" s="22"/>
      <c r="L3" s="22"/>
      <c r="M3" s="22"/>
    </row>
    <row r="4" spans="2:13" ht="15" customHeight="1" x14ac:dyDescent="0.25">
      <c r="B4" s="31" t="s">
        <v>20</v>
      </c>
      <c r="C4" s="57">
        <v>1</v>
      </c>
      <c r="D4" s="33"/>
      <c r="E4" s="31"/>
      <c r="F4" s="31"/>
      <c r="G4" s="31"/>
      <c r="H4" s="31"/>
      <c r="I4" s="31"/>
      <c r="J4" s="31"/>
      <c r="K4" s="31"/>
      <c r="L4" s="31"/>
      <c r="M4" s="31"/>
    </row>
    <row r="5" spans="2:13" ht="15" customHeight="1" x14ac:dyDescent="0.25">
      <c r="B5" s="31"/>
      <c r="C5" s="33"/>
      <c r="D5" s="33"/>
      <c r="E5" s="31"/>
      <c r="F5" s="31"/>
      <c r="G5" s="31"/>
      <c r="H5" s="31"/>
      <c r="I5" s="31"/>
      <c r="J5" s="31"/>
      <c r="K5" s="31"/>
      <c r="L5" s="31"/>
      <c r="M5" s="31"/>
    </row>
    <row r="6" spans="2:13" ht="15" customHeight="1" x14ac:dyDescent="0.25">
      <c r="B6" s="31" t="s">
        <v>21</v>
      </c>
      <c r="C6" s="32">
        <f>ROUNDUP(MAX($D$18:$D$27),-3)</f>
        <v>1000</v>
      </c>
      <c r="D6" s="33"/>
      <c r="E6" s="21"/>
      <c r="F6" s="31"/>
      <c r="G6" s="31"/>
      <c r="H6" s="31"/>
      <c r="I6" s="31"/>
      <c r="J6" s="31"/>
      <c r="K6" s="31"/>
      <c r="L6" s="31"/>
      <c r="M6" s="31"/>
    </row>
    <row r="7" spans="2:13" ht="15" customHeight="1" x14ac:dyDescent="0.25">
      <c r="B7" s="31" t="s">
        <v>22</v>
      </c>
      <c r="C7" s="32">
        <f>ROUNDDOWN(MIN($D$18:$D$27),-3)</f>
        <v>0</v>
      </c>
      <c r="D7" s="33"/>
      <c r="E7" s="21"/>
      <c r="F7" s="31"/>
      <c r="G7" s="31"/>
      <c r="H7" s="31"/>
      <c r="I7" s="31"/>
      <c r="J7" s="31"/>
      <c r="K7" s="31"/>
      <c r="L7" s="31"/>
      <c r="M7" s="31"/>
    </row>
    <row r="8" spans="2:13" ht="15" customHeight="1" x14ac:dyDescent="0.25">
      <c r="B8" s="31" t="s">
        <v>23</v>
      </c>
      <c r="C8" s="32">
        <f>ROUND((C6-C7)/5,-1)</f>
        <v>200</v>
      </c>
      <c r="D8" s="33"/>
      <c r="E8" s="21"/>
      <c r="F8" s="31"/>
      <c r="G8" s="31"/>
      <c r="H8" s="31"/>
      <c r="I8" s="31"/>
      <c r="J8" s="31"/>
      <c r="K8" s="31"/>
      <c r="L8" s="31"/>
      <c r="M8" s="31"/>
    </row>
    <row r="9" spans="2:13" ht="15" customHeight="1" x14ac:dyDescent="0.25">
      <c r="B9" s="31"/>
      <c r="C9" s="32"/>
      <c r="D9" s="33"/>
      <c r="E9" s="21"/>
      <c r="F9" s="31"/>
      <c r="G9" s="31"/>
      <c r="H9" s="31"/>
      <c r="I9" s="31"/>
      <c r="J9" s="31"/>
      <c r="K9" s="31"/>
      <c r="L9" s="31"/>
      <c r="M9" s="31"/>
    </row>
    <row r="10" spans="2:13" ht="15" customHeight="1" x14ac:dyDescent="0.25">
      <c r="B10" s="31" t="s">
        <v>24</v>
      </c>
      <c r="C10" s="32" t="s">
        <v>25</v>
      </c>
      <c r="D10" s="33" t="s">
        <v>26</v>
      </c>
      <c r="E10" s="33" t="s">
        <v>27</v>
      </c>
      <c r="F10" s="31"/>
      <c r="G10" s="31"/>
      <c r="H10" s="31"/>
      <c r="I10" s="31"/>
      <c r="J10" s="31"/>
      <c r="K10" s="31"/>
      <c r="L10" s="31"/>
      <c r="M10" s="31"/>
    </row>
    <row r="11" spans="2:13" ht="15" customHeight="1" x14ac:dyDescent="0.25">
      <c r="C11" s="32">
        <f>C7</f>
        <v>0</v>
      </c>
      <c r="D11" s="34">
        <f>C11+$C$8</f>
        <v>200</v>
      </c>
      <c r="E11" s="41"/>
      <c r="F11" s="31"/>
      <c r="G11" s="31"/>
      <c r="H11" s="31"/>
      <c r="I11" s="31"/>
      <c r="J11" s="31"/>
      <c r="K11" s="31"/>
      <c r="L11" s="31"/>
      <c r="M11" s="31"/>
    </row>
    <row r="12" spans="2:13" ht="15" customHeight="1" x14ac:dyDescent="0.25">
      <c r="B12" s="31"/>
      <c r="C12" s="32">
        <f>D11</f>
        <v>200</v>
      </c>
      <c r="D12" s="34">
        <f>C12+$C$8</f>
        <v>400</v>
      </c>
      <c r="E12" s="42"/>
      <c r="F12" s="31"/>
      <c r="G12" s="31"/>
      <c r="H12" s="31"/>
      <c r="I12" s="31"/>
      <c r="J12" s="31"/>
      <c r="K12" s="31"/>
      <c r="L12" s="31"/>
      <c r="M12" s="31"/>
    </row>
    <row r="13" spans="2:13" ht="15" customHeight="1" x14ac:dyDescent="0.25">
      <c r="B13" s="31"/>
      <c r="C13" s="32">
        <f>D12</f>
        <v>400</v>
      </c>
      <c r="D13" s="34">
        <f>C13+$C$8</f>
        <v>600</v>
      </c>
      <c r="E13" s="43"/>
      <c r="F13" s="31"/>
      <c r="G13" s="31"/>
      <c r="H13" s="31"/>
      <c r="I13" s="31"/>
      <c r="J13" s="31"/>
      <c r="K13" s="31"/>
      <c r="L13" s="31"/>
      <c r="M13" s="31"/>
    </row>
    <row r="14" spans="2:13" ht="15" customHeight="1" x14ac:dyDescent="0.25">
      <c r="B14" s="31"/>
      <c r="C14" s="32">
        <f>D13</f>
        <v>600</v>
      </c>
      <c r="D14" s="34">
        <f>C14+$C$8</f>
        <v>800</v>
      </c>
      <c r="E14" s="44"/>
      <c r="F14" s="31"/>
      <c r="G14" s="31"/>
      <c r="H14" s="31"/>
      <c r="I14" s="31"/>
      <c r="J14" s="31"/>
      <c r="K14" s="31"/>
      <c r="L14" s="31"/>
      <c r="M14" s="31"/>
    </row>
    <row r="15" spans="2:13" ht="15" customHeight="1" x14ac:dyDescent="0.25">
      <c r="B15" s="31"/>
      <c r="C15" s="32">
        <f>D14</f>
        <v>800</v>
      </c>
      <c r="D15" s="34">
        <f>C15+$C$8</f>
        <v>1000</v>
      </c>
      <c r="E15" s="45"/>
      <c r="F15" s="31"/>
      <c r="G15" s="31"/>
      <c r="H15" s="31"/>
      <c r="I15" s="31"/>
      <c r="J15" s="31"/>
      <c r="K15" s="31"/>
      <c r="L15" s="31"/>
      <c r="M15" s="31"/>
    </row>
    <row r="16" spans="2:13" ht="15" customHeight="1" x14ac:dyDescent="0.25">
      <c r="B16" s="31"/>
      <c r="C16" s="32"/>
      <c r="D16" s="33"/>
      <c r="E16" s="21"/>
      <c r="F16" s="21"/>
      <c r="G16" s="21"/>
      <c r="H16" s="21"/>
      <c r="I16" s="21"/>
      <c r="J16" s="21"/>
      <c r="K16" s="21"/>
      <c r="L16" s="21"/>
      <c r="M16" s="21"/>
    </row>
    <row r="17" spans="2:13" ht="15" customHeight="1" x14ac:dyDescent="0.25">
      <c r="B17" s="35" t="s">
        <v>6</v>
      </c>
      <c r="C17" s="36" t="s">
        <v>28</v>
      </c>
      <c r="D17" s="36" t="s">
        <v>27</v>
      </c>
      <c r="E17" s="36" t="s">
        <v>0</v>
      </c>
      <c r="F17" s="36" t="s">
        <v>29</v>
      </c>
      <c r="G17" s="36" t="s">
        <v>30</v>
      </c>
      <c r="H17" s="36" t="s">
        <v>1</v>
      </c>
      <c r="I17" s="36"/>
      <c r="J17" s="35" t="s">
        <v>6</v>
      </c>
      <c r="K17" s="36" t="s">
        <v>28</v>
      </c>
      <c r="L17" s="36" t="s">
        <v>27</v>
      </c>
      <c r="M17" s="36" t="s">
        <v>31</v>
      </c>
    </row>
    <row r="18" spans="2:13" ht="15" customHeight="1" x14ac:dyDescent="0.25">
      <c r="B18" s="37" t="str">
        <f>Daten!B7</f>
        <v>Kategorie 1</v>
      </c>
      <c r="C18" s="27">
        <f>INDEX(Daten!$C7:$N7,1,$C$4)</f>
        <v>237002</v>
      </c>
      <c r="D18" s="27">
        <f>INDEX(Daten!C21:N21,1,$C$4)</f>
        <v>37</v>
      </c>
      <c r="E18" s="27">
        <v>1</v>
      </c>
      <c r="F18" s="27">
        <f>C18+E18/1000000</f>
        <v>237002.00000100001</v>
      </c>
      <c r="G18" s="27">
        <f>LARGE($F$18:$F$27,E18)</f>
        <v>280396.00000200002</v>
      </c>
      <c r="H18" s="27">
        <f>MATCH(G18,$F$18:$F$27,0)</f>
        <v>2</v>
      </c>
      <c r="I18" s="38"/>
      <c r="J18" s="37" t="str">
        <f t="shared" ref="J18:J27" si="0">INDEX(B$18:B$27,$H18,1)</f>
        <v>Kategorie 2</v>
      </c>
      <c r="K18" s="27">
        <f t="shared" ref="K18:K27" si="1">INDEX(C$18:C$27,$H18,1)</f>
        <v>280396</v>
      </c>
      <c r="L18" s="27">
        <f t="shared" ref="L18:L27" si="2">INDEX(D$18:D$27,$H18,1)</f>
        <v>614</v>
      </c>
      <c r="M18" s="27">
        <f>MATCH(L18,$C$11:$C$15,1)</f>
        <v>4</v>
      </c>
    </row>
    <row r="19" spans="2:13" ht="15" customHeight="1" x14ac:dyDescent="0.25">
      <c r="B19" s="39" t="str">
        <f>Daten!B8</f>
        <v>Kategorie 2</v>
      </c>
      <c r="C19" s="29">
        <f>INDEX(Daten!$C8:$N8,1,$C$4)</f>
        <v>280396</v>
      </c>
      <c r="D19" s="29">
        <f>INDEX(Daten!C22:N22,1,$C$4)</f>
        <v>614</v>
      </c>
      <c r="E19" s="29">
        <v>2</v>
      </c>
      <c r="F19" s="29">
        <f t="shared" ref="F19:F27" si="3">C19+E19/1000000</f>
        <v>280396.00000200002</v>
      </c>
      <c r="G19" s="29">
        <f t="shared" ref="G19:G27" si="4">LARGE($F$18:$F$27,E19)</f>
        <v>252817.00000299999</v>
      </c>
      <c r="H19" s="29">
        <f t="shared" ref="H19:H27" si="5">MATCH(G19,$F$18:$F$27,0)</f>
        <v>3</v>
      </c>
      <c r="I19" s="40"/>
      <c r="J19" s="39" t="str">
        <f t="shared" si="0"/>
        <v>Kategorie 3</v>
      </c>
      <c r="K19" s="29">
        <f t="shared" si="1"/>
        <v>252817</v>
      </c>
      <c r="L19" s="29">
        <f t="shared" si="2"/>
        <v>959</v>
      </c>
      <c r="M19" s="29">
        <f t="shared" ref="M19:M27" si="6">MATCH(L19,$C$11:$C$15,1)</f>
        <v>5</v>
      </c>
    </row>
    <row r="20" spans="2:13" ht="15" customHeight="1" x14ac:dyDescent="0.25">
      <c r="B20" s="39" t="str">
        <f>Daten!B9</f>
        <v>Kategorie 3</v>
      </c>
      <c r="C20" s="29">
        <f>INDEX(Daten!$C9:$N9,1,$C$4)</f>
        <v>252817</v>
      </c>
      <c r="D20" s="29">
        <f>INDEX(Daten!C23:N23,1,$C$4)</f>
        <v>959</v>
      </c>
      <c r="E20" s="29">
        <v>3</v>
      </c>
      <c r="F20" s="29">
        <f t="shared" si="3"/>
        <v>252817.00000299999</v>
      </c>
      <c r="G20" s="29">
        <f t="shared" si="4"/>
        <v>237708.000008</v>
      </c>
      <c r="H20" s="29">
        <f t="shared" si="5"/>
        <v>8</v>
      </c>
      <c r="I20" s="40"/>
      <c r="J20" s="39" t="str">
        <f t="shared" si="0"/>
        <v>Kategorie 8</v>
      </c>
      <c r="K20" s="29">
        <f t="shared" si="1"/>
        <v>237708</v>
      </c>
      <c r="L20" s="29">
        <f t="shared" si="2"/>
        <v>334</v>
      </c>
      <c r="M20" s="29">
        <f t="shared" si="6"/>
        <v>2</v>
      </c>
    </row>
    <row r="21" spans="2:13" ht="15" customHeight="1" x14ac:dyDescent="0.25">
      <c r="B21" s="39" t="str">
        <f>Daten!B10</f>
        <v>Kategorie 4</v>
      </c>
      <c r="C21" s="29">
        <f>INDEX(Daten!$C10:$N10,1,$C$4)</f>
        <v>93024</v>
      </c>
      <c r="D21" s="29">
        <f>INDEX(Daten!C24:N24,1,$C$4)</f>
        <v>421</v>
      </c>
      <c r="E21" s="29">
        <v>4</v>
      </c>
      <c r="F21" s="29">
        <f t="shared" si="3"/>
        <v>93024.000004000001</v>
      </c>
      <c r="G21" s="29">
        <f t="shared" si="4"/>
        <v>237002.00000100001</v>
      </c>
      <c r="H21" s="29">
        <f t="shared" si="5"/>
        <v>1</v>
      </c>
      <c r="I21" s="40"/>
      <c r="J21" s="39" t="str">
        <f t="shared" si="0"/>
        <v>Kategorie 1</v>
      </c>
      <c r="K21" s="29">
        <f t="shared" si="1"/>
        <v>237002</v>
      </c>
      <c r="L21" s="29">
        <f t="shared" si="2"/>
        <v>37</v>
      </c>
      <c r="M21" s="29">
        <f t="shared" si="6"/>
        <v>1</v>
      </c>
    </row>
    <row r="22" spans="2:13" ht="15" customHeight="1" x14ac:dyDescent="0.25">
      <c r="B22" s="39" t="str">
        <f>Daten!B11</f>
        <v>Kategorie 5</v>
      </c>
      <c r="C22" s="29">
        <f>INDEX(Daten!$C11:$N11,1,$C$4)</f>
        <v>208774</v>
      </c>
      <c r="D22" s="29">
        <f>INDEX(Daten!C25:N25,1,$C$4)</f>
        <v>962</v>
      </c>
      <c r="E22" s="29">
        <v>5</v>
      </c>
      <c r="F22" s="29">
        <f t="shared" si="3"/>
        <v>208774.00000500001</v>
      </c>
      <c r="G22" s="29">
        <f t="shared" si="4"/>
        <v>208774.00000500001</v>
      </c>
      <c r="H22" s="29">
        <f t="shared" si="5"/>
        <v>5</v>
      </c>
      <c r="I22" s="40"/>
      <c r="J22" s="39" t="str">
        <f t="shared" si="0"/>
        <v>Kategorie 5</v>
      </c>
      <c r="K22" s="29">
        <f t="shared" si="1"/>
        <v>208774</v>
      </c>
      <c r="L22" s="29">
        <f t="shared" si="2"/>
        <v>962</v>
      </c>
      <c r="M22" s="29">
        <f t="shared" si="6"/>
        <v>5</v>
      </c>
    </row>
    <row r="23" spans="2:13" ht="15" customHeight="1" x14ac:dyDescent="0.25">
      <c r="B23" s="39" t="str">
        <f>Daten!B12</f>
        <v>Kategorie 6</v>
      </c>
      <c r="C23" s="29">
        <f>INDEX(Daten!$C12:$N12,1,$C$4)</f>
        <v>57875</v>
      </c>
      <c r="D23" s="29">
        <f>INDEX(Daten!C26:N26,1,$C$4)</f>
        <v>230</v>
      </c>
      <c r="E23" s="29">
        <v>6</v>
      </c>
      <c r="F23" s="29">
        <f t="shared" si="3"/>
        <v>57875.000006000002</v>
      </c>
      <c r="G23" s="29">
        <f t="shared" si="4"/>
        <v>180962.00000999999</v>
      </c>
      <c r="H23" s="29">
        <f t="shared" si="5"/>
        <v>10</v>
      </c>
      <c r="I23" s="40"/>
      <c r="J23" s="39" t="str">
        <f t="shared" si="0"/>
        <v>Kategorie 10</v>
      </c>
      <c r="K23" s="29">
        <f t="shared" si="1"/>
        <v>180962</v>
      </c>
      <c r="L23" s="29">
        <f t="shared" si="2"/>
        <v>350</v>
      </c>
      <c r="M23" s="29">
        <f t="shared" si="6"/>
        <v>2</v>
      </c>
    </row>
    <row r="24" spans="2:13" ht="15" customHeight="1" x14ac:dyDescent="0.25">
      <c r="B24" s="39" t="str">
        <f>Daten!B13</f>
        <v>Kategorie 7</v>
      </c>
      <c r="C24" s="29">
        <f>INDEX(Daten!$C13:$N13,1,$C$4)</f>
        <v>88873</v>
      </c>
      <c r="D24" s="29">
        <f>INDEX(Daten!C27:N27,1,$C$4)</f>
        <v>74</v>
      </c>
      <c r="E24" s="29">
        <v>7</v>
      </c>
      <c r="F24" s="29">
        <f t="shared" si="3"/>
        <v>88873.000006999995</v>
      </c>
      <c r="G24" s="29">
        <f t="shared" si="4"/>
        <v>121718.000009</v>
      </c>
      <c r="H24" s="29">
        <f t="shared" si="5"/>
        <v>9</v>
      </c>
      <c r="I24" s="40"/>
      <c r="J24" s="39" t="str">
        <f t="shared" si="0"/>
        <v>Kategorie 9</v>
      </c>
      <c r="K24" s="29">
        <f t="shared" si="1"/>
        <v>121718</v>
      </c>
      <c r="L24" s="29">
        <f t="shared" si="2"/>
        <v>343</v>
      </c>
      <c r="M24" s="29">
        <f t="shared" si="6"/>
        <v>2</v>
      </c>
    </row>
    <row r="25" spans="2:13" ht="15" customHeight="1" x14ac:dyDescent="0.25">
      <c r="B25" s="39" t="str">
        <f>Daten!B14</f>
        <v>Kategorie 8</v>
      </c>
      <c r="C25" s="29">
        <f>INDEX(Daten!$C14:$N14,1,$C$4)</f>
        <v>237708</v>
      </c>
      <c r="D25" s="29">
        <f>INDEX(Daten!C28:N28,1,$C$4)</f>
        <v>334</v>
      </c>
      <c r="E25" s="29">
        <v>8</v>
      </c>
      <c r="F25" s="29">
        <f t="shared" si="3"/>
        <v>237708.000008</v>
      </c>
      <c r="G25" s="29">
        <f t="shared" si="4"/>
        <v>93024.000004000001</v>
      </c>
      <c r="H25" s="29">
        <f t="shared" si="5"/>
        <v>4</v>
      </c>
      <c r="I25" s="40"/>
      <c r="J25" s="39" t="str">
        <f t="shared" si="0"/>
        <v>Kategorie 4</v>
      </c>
      <c r="K25" s="29">
        <f t="shared" si="1"/>
        <v>93024</v>
      </c>
      <c r="L25" s="29">
        <f t="shared" si="2"/>
        <v>421</v>
      </c>
      <c r="M25" s="29">
        <f t="shared" si="6"/>
        <v>3</v>
      </c>
    </row>
    <row r="26" spans="2:13" ht="15" customHeight="1" x14ac:dyDescent="0.25">
      <c r="B26" s="39" t="str">
        <f>Daten!B15</f>
        <v>Kategorie 9</v>
      </c>
      <c r="C26" s="29">
        <f>INDEX(Daten!$C15:$N15,1,$C$4)</f>
        <v>121718</v>
      </c>
      <c r="D26" s="29">
        <f>INDEX(Daten!C29:N29,1,$C$4)</f>
        <v>343</v>
      </c>
      <c r="E26" s="29">
        <v>9</v>
      </c>
      <c r="F26" s="29">
        <f t="shared" si="3"/>
        <v>121718.000009</v>
      </c>
      <c r="G26" s="29">
        <f t="shared" si="4"/>
        <v>88873.000006999995</v>
      </c>
      <c r="H26" s="29">
        <f t="shared" si="5"/>
        <v>7</v>
      </c>
      <c r="I26" s="40"/>
      <c r="J26" s="39" t="str">
        <f t="shared" si="0"/>
        <v>Kategorie 7</v>
      </c>
      <c r="K26" s="29">
        <f t="shared" si="1"/>
        <v>88873</v>
      </c>
      <c r="L26" s="29">
        <f t="shared" si="2"/>
        <v>74</v>
      </c>
      <c r="M26" s="29">
        <f t="shared" si="6"/>
        <v>1</v>
      </c>
    </row>
    <row r="27" spans="2:13" ht="15" customHeight="1" x14ac:dyDescent="0.25">
      <c r="B27" s="39" t="str">
        <f>Daten!B16</f>
        <v>Kategorie 10</v>
      </c>
      <c r="C27" s="29">
        <f>INDEX(Daten!$C16:$N16,1,$C$4)</f>
        <v>180962</v>
      </c>
      <c r="D27" s="29">
        <f>INDEX(Daten!C30:N30,1,$C$4)</f>
        <v>350</v>
      </c>
      <c r="E27" s="29">
        <v>10</v>
      </c>
      <c r="F27" s="29">
        <f t="shared" si="3"/>
        <v>180962.00000999999</v>
      </c>
      <c r="G27" s="29">
        <f t="shared" si="4"/>
        <v>57875.000006000002</v>
      </c>
      <c r="H27" s="29">
        <f t="shared" si="5"/>
        <v>6</v>
      </c>
      <c r="I27" s="40"/>
      <c r="J27" s="39" t="str">
        <f t="shared" si="0"/>
        <v>Kategorie 6</v>
      </c>
      <c r="K27" s="29">
        <f t="shared" si="1"/>
        <v>57875</v>
      </c>
      <c r="L27" s="29">
        <f t="shared" si="2"/>
        <v>230</v>
      </c>
      <c r="M27" s="29">
        <f t="shared" si="6"/>
        <v>2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Balkendiagramm</vt:lpstr>
      <vt:lpstr>Daten</vt:lpstr>
      <vt:lpstr>Berechnung</vt:lpstr>
      <vt:lpstr>myColorCode</vt:lpstr>
      <vt:lpstr>myColorScale</vt:lpstr>
    </vt:vector>
  </TitlesOfParts>
  <Manager>Robert Mundigl</Manager>
  <Company>Clear &amp; Simple Analytics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 &amp; Simple Analytics Ressourcen - Excel Diagramme</dc:title>
  <dc:subject>Balkendiagramm bedingt gefärbt nach zusätzlicher Datenreihe</dc:subject>
  <dc:creator>Robert Mundigl</dc:creator>
  <cp:keywords>Microsoft Excel Diagramme</cp:keywords>
  <dc:description>www.cs-analytics.de</dc:description>
  <cp:lastModifiedBy>Robert Mundigl</cp:lastModifiedBy>
  <cp:lastPrinted>2016-09-30T22:00:00Z</cp:lastPrinted>
  <dcterms:created xsi:type="dcterms:W3CDTF">2016-09-30T22:00:00Z</dcterms:created>
  <dcterms:modified xsi:type="dcterms:W3CDTF">2016-10-24T06:43:21Z</dcterms:modified>
  <cp:category>Microsoft Excel Diagramme</cp:category>
</cp:coreProperties>
</file>